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zinova\Documents\900200\ŽÁDOSTI DLE ZÁKONA 106_1999 SB\Tomáš Hnyk\"/>
    </mc:Choice>
  </mc:AlternateContent>
  <bookViews>
    <workbookView xWindow="0" yWindow="0" windowWidth="19155" windowHeight="6255"/>
  </bookViews>
  <sheets>
    <sheet name="2013 - 2020" sheetId="11" r:id="rId1"/>
  </sheets>
  <calcPr calcId="162913"/>
</workbook>
</file>

<file path=xl/calcChain.xml><?xml version="1.0" encoding="utf-8"?>
<calcChain xmlns="http://schemas.openxmlformats.org/spreadsheetml/2006/main">
  <c r="I34" i="11" l="1"/>
  <c r="G32" i="11" l="1"/>
  <c r="F35" i="11"/>
  <c r="F34" i="11"/>
  <c r="F33" i="11"/>
  <c r="F32" i="11"/>
  <c r="L36" i="11"/>
  <c r="K36" i="11"/>
  <c r="J36" i="11"/>
  <c r="I36" i="11"/>
  <c r="H36" i="11"/>
  <c r="G36" i="11"/>
  <c r="K31" i="11"/>
  <c r="J31" i="11"/>
  <c r="I31" i="11"/>
  <c r="H31" i="11"/>
  <c r="G31" i="11"/>
  <c r="K28" i="11"/>
  <c r="J28" i="11"/>
  <c r="H28" i="11"/>
  <c r="G28" i="11"/>
  <c r="F28" i="11"/>
  <c r="I28" i="11"/>
  <c r="F36" i="11"/>
  <c r="H5" i="11"/>
  <c r="G5" i="11"/>
  <c r="G20" i="11" s="1"/>
  <c r="F5" i="11"/>
  <c r="F20" i="11" s="1"/>
  <c r="L23" i="11"/>
  <c r="K23" i="11"/>
  <c r="J23" i="11"/>
  <c r="I23" i="11"/>
  <c r="H23" i="11"/>
  <c r="G23" i="11"/>
  <c r="F23" i="11"/>
  <c r="F31" i="11" l="1"/>
  <c r="L24" i="11"/>
  <c r="L41" i="11" s="1"/>
  <c r="K24" i="11"/>
  <c r="K41" i="11" s="1"/>
  <c r="J24" i="11"/>
  <c r="J41" i="11" s="1"/>
  <c r="I24" i="11"/>
  <c r="I41" i="11" s="1"/>
  <c r="H24" i="11"/>
  <c r="H41" i="11" s="1"/>
  <c r="G24" i="11"/>
  <c r="G41" i="11" s="1"/>
  <c r="F24" i="11"/>
  <c r="F41" i="11" s="1"/>
  <c r="L5" i="11"/>
  <c r="L20" i="11" s="1"/>
  <c r="K5" i="11"/>
  <c r="K20" i="11" s="1"/>
  <c r="J5" i="11"/>
  <c r="J20" i="11" s="1"/>
  <c r="H20" i="11"/>
  <c r="I5" i="11" l="1"/>
  <c r="I20" i="11" s="1"/>
</calcChain>
</file>

<file path=xl/sharedStrings.xml><?xml version="1.0" encoding="utf-8"?>
<sst xmlns="http://schemas.openxmlformats.org/spreadsheetml/2006/main" count="53" uniqueCount="29">
  <si>
    <t>Časové  zvýhodněné jízdenky celkem:</t>
  </si>
  <si>
    <t>v tom:</t>
  </si>
  <si>
    <t xml:space="preserve"> - občanské:</t>
  </si>
  <si>
    <t xml:space="preserve"> - 30denní</t>
  </si>
  <si>
    <t xml:space="preserve"> - 90denní</t>
  </si>
  <si>
    <t xml:space="preserve"> - 5měsíční</t>
  </si>
  <si>
    <t xml:space="preserve"> - 365 denní</t>
  </si>
  <si>
    <t xml:space="preserve"> - 10měsíční</t>
  </si>
  <si>
    <t>a občany v hmotné nouzi</t>
  </si>
  <si>
    <t xml:space="preserve"> - pro juniory od 15 do 19 let</t>
  </si>
  <si>
    <t>a studenty od 19 let do 26 let:</t>
  </si>
  <si>
    <t xml:space="preserve"> - pro seniory od 60 do 70 let</t>
  </si>
  <si>
    <t>Přenosné časové jízdenky</t>
  </si>
  <si>
    <t>ČASOVÉ  JÍZDENKY CELKEM 
(bez časových krátkodobých jízdenek)</t>
  </si>
  <si>
    <t xml:space="preserve"> - 365denní</t>
  </si>
  <si>
    <t>Prodej jízdních dokladů Praha (pásma P+0+B)</t>
  </si>
  <si>
    <t xml:space="preserve">Prodej jízdních dokladů vnější pásma PID </t>
  </si>
  <si>
    <t>Druh časové jízdenky</t>
  </si>
  <si>
    <t>*)</t>
  </si>
  <si>
    <t xml:space="preserve">S dodatkem č. 1 k Tarifu PID, platnému od 1. 9. 2018, došlo v systému PID ke zrušení stávajících zvýhodněných kategorií a zavedení nové zvýhodněné kategorie se slevou 75 % z plnocenného jízdného ve vnějších pásmech PID. Nově byla pro všechny kategorie ve vnějších pásmech zavedena roční časová jízdenka. S platností od 1. 10. 2018 byla roční časová jízdenka zavedena také pro zlevněné kategorie v pásmech pražské MHD, kde současně došlo ke zrušení časových jízdenek s platností 5 a 10 měsíců.  </t>
  </si>
  <si>
    <t>- občanské</t>
  </si>
  <si>
    <t>- pro děti od 6 - 15 let</t>
  </si>
  <si>
    <t>- pro studenty od 15 - 26 let</t>
  </si>
  <si>
    <t>- pro děti, juniory a studenty  od 6 do 26 let a seniory nad 65 let</t>
  </si>
  <si>
    <t>Občanské celkem:</t>
  </si>
  <si>
    <t>Zvýhodněné celkem:</t>
  </si>
  <si>
    <t>Zvláštní zvýhodněné celkem:</t>
  </si>
  <si>
    <t>Zvýhodněné celkem: *)</t>
  </si>
  <si>
    <t>Přehled prodeje časových jízdních dokladů Pražské integrované dopravy v letech 2013 - 2019 v kusech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</si>
</sst>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_(&quot;Kč&quot;* #,##0.00_);_(&quot;Kč&quot;* \(#,##0.00\);_(&quot;Kč&quot;* &quot;-&quot;??_);_(@_)"/>
    <numFmt numFmtId="166" formatCode="_-* #,##0\ _K_č_-;\-* #,##0\ _K_č_-;_-* &quot;-&quot;\ _K_č_-;_-@_-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3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u/>
      <sz val="11"/>
      <name val="Arial CE"/>
      <family val="2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3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1">
    <xf numFmtId="0" fontId="0" fillId="0" borderId="0"/>
    <xf numFmtId="0" fontId="2" fillId="0" borderId="0"/>
    <xf numFmtId="0" fontId="22" fillId="12" borderId="0" applyNumberFormat="0" applyBorder="0" applyAlignment="0" applyProtection="0"/>
    <xf numFmtId="0" fontId="23" fillId="13" borderId="52" applyNumberFormat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0" borderId="53" applyNumberFormat="0" applyFill="0" applyAlignment="0" applyProtection="0"/>
    <xf numFmtId="0" fontId="27" fillId="0" borderId="54" applyNumberFormat="0" applyFill="0" applyAlignment="0" applyProtection="0"/>
    <xf numFmtId="0" fontId="28" fillId="0" borderId="55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56" applyNumberFormat="0" applyAlignment="0" applyProtection="0"/>
    <xf numFmtId="0" fontId="30" fillId="16" borderId="52" applyNumberFormat="0" applyAlignment="0" applyProtection="0"/>
    <xf numFmtId="0" fontId="31" fillId="0" borderId="57" applyNumberFormat="0" applyFill="0" applyAlignment="0" applyProtection="0"/>
    <xf numFmtId="0" fontId="32" fillId="16" borderId="0" applyNumberFormat="0" applyBorder="0" applyAlignment="0" applyProtection="0"/>
    <xf numFmtId="0" fontId="2" fillId="17" borderId="58" applyNumberFormat="0" applyFont="0" applyAlignment="0" applyProtection="0"/>
    <xf numFmtId="0" fontId="33" fillId="13" borderId="59" applyNumberFormat="0" applyAlignment="0" applyProtection="0"/>
    <xf numFmtId="4" fontId="34" fillId="18" borderId="60" applyNumberFormat="0" applyProtection="0">
      <alignment vertical="center"/>
    </xf>
    <xf numFmtId="4" fontId="35" fillId="18" borderId="60" applyNumberFormat="0" applyProtection="0">
      <alignment vertical="center"/>
    </xf>
    <xf numFmtId="4" fontId="34" fillId="18" borderId="60" applyNumberFormat="0" applyProtection="0">
      <alignment horizontal="left" vertical="center" indent="1"/>
    </xf>
    <xf numFmtId="0" fontId="34" fillId="18" borderId="60" applyNumberFormat="0" applyProtection="0">
      <alignment horizontal="left" vertical="top" indent="1"/>
    </xf>
    <xf numFmtId="4" fontId="36" fillId="9" borderId="60" applyNumberFormat="0" applyProtection="0">
      <alignment horizontal="right" vertical="center"/>
    </xf>
    <xf numFmtId="4" fontId="36" fillId="5" borderId="60" applyNumberFormat="0" applyProtection="0">
      <alignment horizontal="right" vertical="center"/>
    </xf>
    <xf numFmtId="4" fontId="36" fillId="19" borderId="60" applyNumberFormat="0" applyProtection="0">
      <alignment horizontal="right" vertical="center"/>
    </xf>
    <xf numFmtId="4" fontId="36" fillId="20" borderId="60" applyNumberFormat="0" applyProtection="0">
      <alignment horizontal="right" vertical="center"/>
    </xf>
    <xf numFmtId="4" fontId="36" fillId="21" borderId="60" applyNumberFormat="0" applyProtection="0">
      <alignment horizontal="right" vertical="center"/>
    </xf>
    <xf numFmtId="4" fontId="36" fillId="22" borderId="60" applyNumberFormat="0" applyProtection="0">
      <alignment horizontal="right" vertical="center"/>
    </xf>
    <xf numFmtId="4" fontId="36" fillId="11" borderId="60" applyNumberFormat="0" applyProtection="0">
      <alignment horizontal="right" vertical="center"/>
    </xf>
    <xf numFmtId="4" fontId="36" fillId="23" borderId="60" applyNumberFormat="0" applyProtection="0">
      <alignment horizontal="right" vertical="center"/>
    </xf>
    <xf numFmtId="4" fontId="36" fillId="24" borderId="60" applyNumberFormat="0" applyProtection="0">
      <alignment horizontal="right" vertical="center"/>
    </xf>
    <xf numFmtId="4" fontId="34" fillId="25" borderId="61" applyNumberFormat="0" applyProtection="0">
      <alignment horizontal="left" vertical="center" indent="1"/>
    </xf>
    <xf numFmtId="4" fontId="36" fillId="26" borderId="0" applyNumberFormat="0" applyProtection="0">
      <alignment horizontal="left" vertical="center" indent="1"/>
    </xf>
    <xf numFmtId="4" fontId="37" fillId="10" borderId="0" applyNumberFormat="0" applyProtection="0">
      <alignment horizontal="left" vertical="center" indent="1"/>
    </xf>
    <xf numFmtId="4" fontId="36" fillId="4" borderId="60" applyNumberFormat="0" applyProtection="0">
      <alignment horizontal="right" vertical="center"/>
    </xf>
    <xf numFmtId="4" fontId="38" fillId="26" borderId="0" applyNumberFormat="0" applyProtection="0">
      <alignment horizontal="left" vertical="center" indent="1"/>
    </xf>
    <xf numFmtId="4" fontId="38" fillId="4" borderId="0" applyNumberFormat="0" applyProtection="0">
      <alignment horizontal="left" vertical="center" indent="1"/>
    </xf>
    <xf numFmtId="0" fontId="2" fillId="10" borderId="60" applyNumberFormat="0" applyProtection="0">
      <alignment horizontal="left" vertical="center" indent="1"/>
    </xf>
    <xf numFmtId="0" fontId="2" fillId="10" borderId="60" applyNumberFormat="0" applyProtection="0">
      <alignment horizontal="left" vertical="top" indent="1"/>
    </xf>
    <xf numFmtId="0" fontId="2" fillId="4" borderId="60" applyNumberFormat="0" applyProtection="0">
      <alignment horizontal="left" vertical="center" indent="1"/>
    </xf>
    <xf numFmtId="0" fontId="2" fillId="4" borderId="60" applyNumberFormat="0" applyProtection="0">
      <alignment horizontal="left" vertical="top" indent="1"/>
    </xf>
    <xf numFmtId="0" fontId="2" fillId="8" borderId="60" applyNumberFormat="0" applyProtection="0">
      <alignment horizontal="left" vertical="center" indent="1"/>
    </xf>
    <xf numFmtId="0" fontId="2" fillId="8" borderId="60" applyNumberFormat="0" applyProtection="0">
      <alignment horizontal="left" vertical="top" indent="1"/>
    </xf>
    <xf numFmtId="0" fontId="2" fillId="26" borderId="60" applyNumberFormat="0" applyProtection="0">
      <alignment horizontal="left" vertical="center" indent="1"/>
    </xf>
    <xf numFmtId="0" fontId="2" fillId="26" borderId="60" applyNumberFormat="0" applyProtection="0">
      <alignment horizontal="left" vertical="top" indent="1"/>
    </xf>
    <xf numFmtId="4" fontId="34" fillId="4" borderId="0" applyNumberFormat="0" applyProtection="0">
      <alignment horizontal="left" vertical="center" indent="1"/>
    </xf>
    <xf numFmtId="0" fontId="2" fillId="7" borderId="38" applyNumberFormat="0">
      <protection locked="0"/>
    </xf>
    <xf numFmtId="4" fontId="36" fillId="6" borderId="60" applyNumberFormat="0" applyProtection="0">
      <alignment vertical="center"/>
    </xf>
    <xf numFmtId="4" fontId="39" fillId="6" borderId="60" applyNumberFormat="0" applyProtection="0">
      <alignment vertical="center"/>
    </xf>
    <xf numFmtId="4" fontId="36" fillId="6" borderId="60" applyNumberFormat="0" applyProtection="0">
      <alignment horizontal="left" vertical="center" indent="1"/>
    </xf>
    <xf numFmtId="0" fontId="36" fillId="6" borderId="60" applyNumberFormat="0" applyProtection="0">
      <alignment horizontal="left" vertical="top" indent="1"/>
    </xf>
    <xf numFmtId="4" fontId="36" fillId="26" borderId="60" applyNumberFormat="0" applyProtection="0">
      <alignment horizontal="right" vertical="center"/>
    </xf>
    <xf numFmtId="4" fontId="39" fillId="26" borderId="60" applyNumberFormat="0" applyProtection="0">
      <alignment horizontal="right" vertical="center"/>
    </xf>
    <xf numFmtId="4" fontId="36" fillId="4" borderId="60" applyNumberFormat="0" applyProtection="0">
      <alignment horizontal="left" vertical="center" indent="1"/>
    </xf>
    <xf numFmtId="0" fontId="36" fillId="4" borderId="60" applyNumberFormat="0" applyProtection="0">
      <alignment horizontal="left" vertical="top" indent="1"/>
    </xf>
    <xf numFmtId="4" fontId="40" fillId="27" borderId="0" applyNumberFormat="0" applyProtection="0">
      <alignment horizontal="left" vertical="center" indent="1"/>
    </xf>
    <xf numFmtId="4" fontId="41" fillId="26" borderId="6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2" applyNumberFormat="0" applyFill="0" applyAlignment="0" applyProtection="0"/>
    <xf numFmtId="0" fontId="44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4" fontId="36" fillId="28" borderId="59" applyNumberFormat="0" applyProtection="0">
      <alignment horizontal="right" vertical="center"/>
    </xf>
  </cellStyleXfs>
  <cellXfs count="13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3" fontId="0" fillId="0" borderId="0" xfId="0" applyNumberFormat="1" applyProtection="1"/>
    <xf numFmtId="0" fontId="10" fillId="0" borderId="35" xfId="0" applyFont="1" applyFill="1" applyBorder="1" applyProtection="1"/>
    <xf numFmtId="0" fontId="7" fillId="0" borderId="36" xfId="0" applyFont="1" applyFill="1" applyBorder="1" applyProtection="1"/>
    <xf numFmtId="0" fontId="11" fillId="0" borderId="36" xfId="0" applyFont="1" applyFill="1" applyBorder="1" applyProtection="1"/>
    <xf numFmtId="0" fontId="14" fillId="0" borderId="0" xfId="0" applyFont="1" applyProtection="1"/>
    <xf numFmtId="0" fontId="0" fillId="0" borderId="0" xfId="0" applyFont="1" applyBorder="1" applyProtection="1"/>
    <xf numFmtId="0" fontId="0" fillId="0" borderId="17" xfId="0" applyFont="1" applyBorder="1" applyProtection="1"/>
    <xf numFmtId="0" fontId="12" fillId="0" borderId="18" xfId="0" applyFont="1" applyBorder="1" applyAlignment="1" applyProtection="1"/>
    <xf numFmtId="0" fontId="0" fillId="0" borderId="0" xfId="0" applyBorder="1" applyProtection="1"/>
    <xf numFmtId="0" fontId="16" fillId="0" borderId="0" xfId="0" applyFont="1" applyProtection="1"/>
    <xf numFmtId="0" fontId="17" fillId="2" borderId="8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/>
    </xf>
    <xf numFmtId="3" fontId="13" fillId="0" borderId="37" xfId="0" applyNumberFormat="1" applyFont="1" applyFill="1" applyBorder="1" applyAlignment="1" applyProtection="1"/>
    <xf numFmtId="3" fontId="13" fillId="0" borderId="38" xfId="0" applyNumberFormat="1" applyFont="1" applyFill="1" applyBorder="1" applyAlignment="1" applyProtection="1"/>
    <xf numFmtId="3" fontId="13" fillId="0" borderId="39" xfId="0" applyNumberFormat="1" applyFont="1" applyFill="1" applyBorder="1" applyAlignment="1" applyProtection="1"/>
    <xf numFmtId="0" fontId="14" fillId="0" borderId="41" xfId="0" applyFont="1" applyBorder="1" applyProtection="1"/>
    <xf numFmtId="0" fontId="14" fillId="0" borderId="42" xfId="0" applyFont="1" applyBorder="1" applyProtection="1"/>
    <xf numFmtId="0" fontId="14" fillId="0" borderId="17" xfId="0" applyFont="1" applyBorder="1" applyProtection="1"/>
    <xf numFmtId="0" fontId="14" fillId="0" borderId="0" xfId="0" applyFont="1" applyBorder="1" applyProtection="1"/>
    <xf numFmtId="0" fontId="9" fillId="0" borderId="23" xfId="0" applyFont="1" applyBorder="1" applyProtection="1"/>
    <xf numFmtId="3" fontId="2" fillId="0" borderId="19" xfId="0" applyNumberFormat="1" applyFont="1" applyBorder="1" applyProtection="1">
      <protection locked="0"/>
    </xf>
    <xf numFmtId="3" fontId="14" fillId="0" borderId="20" xfId="0" applyNumberFormat="1" applyFont="1" applyBorder="1" applyProtection="1">
      <protection locked="0"/>
    </xf>
    <xf numFmtId="3" fontId="14" fillId="0" borderId="21" xfId="0" applyNumberFormat="1" applyFont="1" applyBorder="1" applyProtection="1">
      <protection locked="0"/>
    </xf>
    <xf numFmtId="0" fontId="12" fillId="0" borderId="23" xfId="0" applyFont="1" applyBorder="1" applyAlignment="1" applyProtection="1"/>
    <xf numFmtId="0" fontId="14" fillId="0" borderId="29" xfId="0" applyFont="1" applyBorder="1" applyProtection="1"/>
    <xf numFmtId="0" fontId="14" fillId="0" borderId="30" xfId="0" applyFont="1" applyBorder="1" applyProtection="1"/>
    <xf numFmtId="0" fontId="0" fillId="0" borderId="22" xfId="0" applyFont="1" applyBorder="1" applyProtection="1"/>
    <xf numFmtId="0" fontId="0" fillId="0" borderId="40" xfId="0" applyFont="1" applyBorder="1" applyProtection="1"/>
    <xf numFmtId="3" fontId="0" fillId="0" borderId="20" xfId="0" applyNumberFormat="1" applyFont="1" applyBorder="1" applyProtection="1">
      <protection locked="0"/>
    </xf>
    <xf numFmtId="3" fontId="0" fillId="0" borderId="21" xfId="0" applyNumberFormat="1" applyFont="1" applyBorder="1" applyProtection="1">
      <protection locked="0"/>
    </xf>
    <xf numFmtId="0" fontId="0" fillId="0" borderId="29" xfId="0" applyFont="1" applyBorder="1" applyProtection="1"/>
    <xf numFmtId="0" fontId="0" fillId="0" borderId="30" xfId="0" applyFont="1" applyBorder="1" applyProtection="1"/>
    <xf numFmtId="0" fontId="9" fillId="0" borderId="23" xfId="0" applyFont="1" applyBorder="1" applyAlignment="1" applyProtection="1"/>
    <xf numFmtId="3" fontId="5" fillId="3" borderId="31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3" borderId="33" xfId="0" applyNumberFormat="1" applyFont="1" applyFill="1" applyBorder="1" applyAlignment="1" applyProtection="1"/>
    <xf numFmtId="0" fontId="18" fillId="0" borderId="0" xfId="0" applyFont="1" applyProtection="1"/>
    <xf numFmtId="0" fontId="5" fillId="0" borderId="43" xfId="0" applyFont="1" applyFill="1" applyBorder="1" applyAlignment="1" applyProtection="1">
      <alignment vertical="center" wrapText="1"/>
    </xf>
    <xf numFmtId="0" fontId="0" fillId="0" borderId="0" xfId="0" applyFont="1" applyFill="1" applyBorder="1" applyProtection="1"/>
    <xf numFmtId="3" fontId="5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17" fillId="2" borderId="26" xfId="0" applyFont="1" applyFill="1" applyBorder="1" applyAlignment="1" applyProtection="1">
      <alignment horizontal="center"/>
    </xf>
    <xf numFmtId="0" fontId="17" fillId="2" borderId="27" xfId="0" applyFont="1" applyFill="1" applyBorder="1" applyAlignment="1" applyProtection="1">
      <alignment horizontal="center"/>
    </xf>
    <xf numFmtId="0" fontId="17" fillId="2" borderId="28" xfId="0" applyFont="1" applyFill="1" applyBorder="1" applyAlignment="1" applyProtection="1">
      <alignment horizontal="center"/>
    </xf>
    <xf numFmtId="0" fontId="9" fillId="0" borderId="13" xfId="0" applyFont="1" applyBorder="1" applyAlignment="1" applyProtection="1"/>
    <xf numFmtId="3" fontId="2" fillId="0" borderId="14" xfId="0" applyNumberFormat="1" applyFont="1" applyBorder="1" applyProtection="1">
      <protection locked="0"/>
    </xf>
    <xf numFmtId="3" fontId="14" fillId="0" borderId="15" xfId="0" applyNumberFormat="1" applyFont="1" applyBorder="1" applyProtection="1">
      <protection locked="0"/>
    </xf>
    <xf numFmtId="3" fontId="14" fillId="0" borderId="16" xfId="0" applyNumberFormat="1" applyFont="1" applyBorder="1" applyProtection="1">
      <protection locked="0"/>
    </xf>
    <xf numFmtId="0" fontId="19" fillId="0" borderId="0" xfId="0" applyFont="1" applyProtection="1"/>
    <xf numFmtId="0" fontId="12" fillId="0" borderId="0" xfId="0" applyFont="1" applyBorder="1" applyAlignment="1" applyProtection="1"/>
    <xf numFmtId="3" fontId="13" fillId="0" borderId="31" xfId="0" applyNumberFormat="1" applyFont="1" applyFill="1" applyBorder="1" applyAlignment="1" applyProtection="1">
      <protection locked="0"/>
    </xf>
    <xf numFmtId="3" fontId="13" fillId="0" borderId="32" xfId="0" applyNumberFormat="1" applyFont="1" applyFill="1" applyBorder="1" applyAlignment="1" applyProtection="1">
      <protection locked="0"/>
    </xf>
    <xf numFmtId="0" fontId="12" fillId="0" borderId="49" xfId="0" applyFont="1" applyBorder="1" applyAlignment="1" applyProtection="1"/>
    <xf numFmtId="3" fontId="0" fillId="0" borderId="47" xfId="0" applyNumberFormat="1" applyFont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2" fillId="0" borderId="13" xfId="1" applyNumberFormat="1" applyBorder="1"/>
    <xf numFmtId="3" fontId="2" fillId="0" borderId="23" xfId="1" applyNumberFormat="1" applyBorder="1"/>
    <xf numFmtId="0" fontId="8" fillId="0" borderId="6" xfId="0" applyFont="1" applyBorder="1" applyAlignment="1" applyProtection="1">
      <alignment horizontal="center" vertical="center" textRotation="90" wrapText="1"/>
    </xf>
    <xf numFmtId="0" fontId="20" fillId="0" borderId="63" xfId="0" applyFont="1" applyBorder="1" applyProtection="1"/>
    <xf numFmtId="0" fontId="20" fillId="0" borderId="4" xfId="0" applyFont="1" applyBorder="1" applyProtection="1"/>
    <xf numFmtId="3" fontId="20" fillId="0" borderId="31" xfId="0" applyNumberFormat="1" applyFont="1" applyFill="1" applyBorder="1" applyAlignment="1" applyProtection="1"/>
    <xf numFmtId="3" fontId="16" fillId="0" borderId="32" xfId="0" applyNumberFormat="1" applyFont="1" applyBorder="1" applyProtection="1"/>
    <xf numFmtId="3" fontId="14" fillId="0" borderId="8" xfId="0" applyNumberFormat="1" applyFont="1" applyFill="1" applyBorder="1" applyAlignment="1" applyProtection="1"/>
    <xf numFmtId="0" fontId="14" fillId="0" borderId="4" xfId="0" applyFont="1" applyBorder="1" applyProtection="1"/>
    <xf numFmtId="3" fontId="0" fillId="0" borderId="9" xfId="0" applyNumberFormat="1" applyFont="1" applyBorder="1" applyProtection="1"/>
    <xf numFmtId="0" fontId="0" fillId="0" borderId="0" xfId="0" applyAlignment="1" applyProtection="1">
      <alignment vertical="top"/>
    </xf>
    <xf numFmtId="3" fontId="20" fillId="0" borderId="32" xfId="0" applyNumberFormat="1" applyFont="1" applyBorder="1" applyProtection="1"/>
    <xf numFmtId="3" fontId="14" fillId="0" borderId="9" xfId="0" applyNumberFormat="1" applyFont="1" applyBorder="1" applyProtection="1"/>
    <xf numFmtId="166" fontId="2" fillId="0" borderId="8" xfId="0" applyNumberFormat="1" applyFont="1" applyFill="1" applyBorder="1" applyProtection="1">
      <protection locked="0"/>
    </xf>
    <xf numFmtId="166" fontId="0" fillId="0" borderId="9" xfId="0" applyNumberFormat="1" applyFont="1" applyFill="1" applyBorder="1" applyProtection="1">
      <protection locked="0"/>
    </xf>
    <xf numFmtId="166" fontId="2" fillId="0" borderId="46" xfId="0" applyNumberFormat="1" applyFont="1" applyBorder="1" applyProtection="1">
      <protection locked="0"/>
    </xf>
    <xf numFmtId="166" fontId="2" fillId="0" borderId="45" xfId="1" applyNumberFormat="1" applyBorder="1"/>
    <xf numFmtId="166" fontId="0" fillId="0" borderId="47" xfId="0" applyNumberFormat="1" applyFont="1" applyBorder="1" applyProtection="1">
      <protection locked="0"/>
    </xf>
    <xf numFmtId="0" fontId="20" fillId="0" borderId="65" xfId="0" applyFont="1" applyBorder="1" applyProtection="1"/>
    <xf numFmtId="0" fontId="20" fillId="0" borderId="50" xfId="0" applyFont="1" applyBorder="1" applyProtection="1"/>
    <xf numFmtId="0" fontId="14" fillId="0" borderId="50" xfId="0" applyFont="1" applyBorder="1" applyProtection="1"/>
    <xf numFmtId="3" fontId="20" fillId="0" borderId="66" xfId="0" applyNumberFormat="1" applyFont="1" applyFill="1" applyBorder="1" applyAlignment="1" applyProtection="1"/>
    <xf numFmtId="3" fontId="16" fillId="0" borderId="67" xfId="0" applyNumberFormat="1" applyFont="1" applyBorder="1" applyProtection="1"/>
    <xf numFmtId="0" fontId="9" fillId="0" borderId="45" xfId="0" applyFont="1" applyBorder="1" applyProtection="1"/>
    <xf numFmtId="166" fontId="2" fillId="0" borderId="46" xfId="0" applyNumberFormat="1" applyFont="1" applyFill="1" applyBorder="1" applyProtection="1">
      <protection locked="0"/>
    </xf>
    <xf numFmtId="166" fontId="14" fillId="0" borderId="47" xfId="0" applyNumberFormat="1" applyFont="1" applyFill="1" applyBorder="1" applyProtection="1">
      <protection locked="0"/>
    </xf>
    <xf numFmtId="3" fontId="14" fillId="0" borderId="47" xfId="0" applyNumberFormat="1" applyFont="1" applyFill="1" applyBorder="1" applyProtection="1">
      <protection locked="0"/>
    </xf>
    <xf numFmtId="0" fontId="17" fillId="2" borderId="7" xfId="0" applyFont="1" applyFill="1" applyBorder="1" applyAlignment="1" applyProtection="1">
      <alignment horizontal="center"/>
    </xf>
    <xf numFmtId="3" fontId="0" fillId="0" borderId="48" xfId="0" applyNumberFormat="1" applyFont="1" applyBorder="1" applyProtection="1">
      <protection locked="0"/>
    </xf>
    <xf numFmtId="3" fontId="13" fillId="0" borderId="33" xfId="0" applyNumberFormat="1" applyFont="1" applyFill="1" applyBorder="1" applyAlignment="1" applyProtection="1">
      <protection locked="0"/>
    </xf>
    <xf numFmtId="3" fontId="16" fillId="0" borderId="68" xfId="0" applyNumberFormat="1" applyFont="1" applyBorder="1" applyProtection="1"/>
    <xf numFmtId="3" fontId="14" fillId="0" borderId="48" xfId="0" applyNumberFormat="1" applyFont="1" applyFill="1" applyBorder="1" applyProtection="1">
      <protection locked="0"/>
    </xf>
    <xf numFmtId="3" fontId="16" fillId="0" borderId="33" xfId="0" applyNumberFormat="1" applyFont="1" applyBorder="1" applyProtection="1"/>
    <xf numFmtId="166" fontId="0" fillId="0" borderId="10" xfId="0" applyNumberFormat="1" applyFont="1" applyBorder="1" applyProtection="1"/>
    <xf numFmtId="3" fontId="0" fillId="0" borderId="10" xfId="0" applyNumberFormat="1" applyFont="1" applyFill="1" applyBorder="1" applyProtection="1">
      <protection locked="0"/>
    </xf>
    <xf numFmtId="166" fontId="0" fillId="0" borderId="10" xfId="0" applyNumberFormat="1" applyFont="1" applyFill="1" applyBorder="1" applyProtection="1">
      <protection locked="0"/>
    </xf>
    <xf numFmtId="3" fontId="2" fillId="0" borderId="69" xfId="0" applyNumberFormat="1" applyFont="1" applyBorder="1" applyProtection="1">
      <protection locked="0"/>
    </xf>
    <xf numFmtId="3" fontId="2" fillId="0" borderId="30" xfId="1" applyNumberFormat="1" applyBorder="1"/>
    <xf numFmtId="3" fontId="0" fillId="0" borderId="70" xfId="0" applyNumberFormat="1" applyFont="1" applyBorder="1" applyProtection="1">
      <protection locked="0"/>
    </xf>
    <xf numFmtId="166" fontId="2" fillId="0" borderId="19" xfId="0" applyNumberFormat="1" applyFont="1" applyBorder="1" applyProtection="1">
      <protection locked="0"/>
    </xf>
    <xf numFmtId="166" fontId="2" fillId="0" borderId="23" xfId="1" applyNumberFormat="1" applyBorder="1"/>
    <xf numFmtId="166" fontId="0" fillId="0" borderId="20" xfId="0" applyNumberFormat="1" applyFont="1" applyBorder="1" applyProtection="1">
      <protection locked="0"/>
    </xf>
    <xf numFmtId="3" fontId="16" fillId="0" borderId="33" xfId="0" applyNumberFormat="1" applyFont="1" applyBorder="1" applyAlignment="1" applyProtection="1"/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34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textRotation="90" wrapText="1"/>
    </xf>
    <xf numFmtId="0" fontId="8" fillId="0" borderId="8" xfId="0" applyFont="1" applyBorder="1" applyAlignment="1" applyProtection="1">
      <alignment horizontal="center" vertical="center" textRotation="90" wrapText="1"/>
    </xf>
    <xf numFmtId="164" fontId="10" fillId="2" borderId="3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164" fontId="10" fillId="2" borderId="5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vertical="center" wrapText="1"/>
    </xf>
    <xf numFmtId="0" fontId="18" fillId="3" borderId="4" xfId="0" applyFont="1" applyFill="1" applyBorder="1" applyProtection="1"/>
    <xf numFmtId="0" fontId="8" fillId="0" borderId="44" xfId="0" applyFont="1" applyBorder="1" applyAlignment="1" applyProtection="1">
      <alignment horizontal="center" vertical="center" textRotation="90" wrapText="1"/>
    </xf>
    <xf numFmtId="0" fontId="1" fillId="0" borderId="0" xfId="0" applyFont="1" applyAlignment="1">
      <alignment horizontal="justify" vertical="center" wrapText="1"/>
    </xf>
    <xf numFmtId="49" fontId="2" fillId="0" borderId="6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17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51" xfId="0" applyNumberFormat="1" applyFont="1" applyBorder="1" applyAlignment="1" applyProtection="1">
      <alignment horizontal="left" vertical="center" wrapText="1"/>
    </xf>
    <xf numFmtId="49" fontId="2" fillId="0" borderId="43" xfId="0" applyNumberFormat="1" applyFont="1" applyBorder="1" applyAlignment="1" applyProtection="1">
      <alignment horizontal="left" vertical="center" wrapText="1"/>
    </xf>
    <xf numFmtId="49" fontId="14" fillId="0" borderId="64" xfId="0" applyNumberFormat="1" applyFont="1" applyBorder="1" applyAlignment="1" applyProtection="1">
      <alignment horizontal="left" vertical="center"/>
    </xf>
    <xf numFmtId="49" fontId="14" fillId="0" borderId="2" xfId="0" applyNumberFormat="1" applyFont="1" applyBorder="1" applyAlignment="1" applyProtection="1">
      <alignment horizontal="left" vertical="center"/>
    </xf>
    <xf numFmtId="49" fontId="14" fillId="0" borderId="51" xfId="0" applyNumberFormat="1" applyFont="1" applyBorder="1" applyAlignment="1" applyProtection="1">
      <alignment horizontal="left" vertical="center"/>
    </xf>
    <xf numFmtId="49" fontId="14" fillId="0" borderId="43" xfId="0" applyNumberFormat="1" applyFont="1" applyBorder="1" applyAlignment="1" applyProtection="1">
      <alignment horizontal="left" vertical="center"/>
    </xf>
    <xf numFmtId="49" fontId="14" fillId="0" borderId="17" xfId="0" applyNumberFormat="1" applyFont="1" applyBorder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/>
    </xf>
    <xf numFmtId="49" fontId="14" fillId="0" borderId="41" xfId="0" applyNumberFormat="1" applyFont="1" applyBorder="1" applyAlignment="1" applyProtection="1">
      <alignment horizontal="left" vertical="center"/>
    </xf>
    <xf numFmtId="49" fontId="14" fillId="0" borderId="42" xfId="0" applyNumberFormat="1" applyFont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wrapText="1"/>
    </xf>
    <xf numFmtId="0" fontId="16" fillId="0" borderId="4" xfId="0" applyFont="1" applyBorder="1" applyProtection="1"/>
  </cellXfs>
  <cellStyles count="61">
    <cellStyle name="Bad" xfId="2"/>
    <cellStyle name="Calculation" xfId="3"/>
    <cellStyle name="Explanatory Text" xfId="4"/>
    <cellStyle name="Good" xfId="5"/>
    <cellStyle name="Heading 1" xfId="6"/>
    <cellStyle name="Heading 2" xfId="7"/>
    <cellStyle name="Heading 3" xfId="8"/>
    <cellStyle name="Heading 4" xfId="9"/>
    <cellStyle name="Check Cell" xfId="10"/>
    <cellStyle name="Input" xfId="11"/>
    <cellStyle name="Linked Cell" xfId="12"/>
    <cellStyle name="Měna 2" xfId="59"/>
    <cellStyle name="Neutral" xfId="13"/>
    <cellStyle name="Normální" xfId="0" builtinId="0"/>
    <cellStyle name="Normální 2" xfId="1"/>
    <cellStyle name="Note" xfId="14"/>
    <cellStyle name="Output" xfId="15"/>
    <cellStyle name="SAPBEXaggData" xfId="16"/>
    <cellStyle name="SAPBEXaggDataEmph" xfId="17"/>
    <cellStyle name="SAPBEXaggItem" xfId="18"/>
    <cellStyle name="SAPBEXaggItemX" xfId="19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29"/>
    <cellStyle name="SAPBEXfilterItem" xfId="30"/>
    <cellStyle name="SAPBEXfilterText" xfId="31"/>
    <cellStyle name="SAPBEXformats" xfId="32"/>
    <cellStyle name="SAPBEXheaderItem" xfId="33"/>
    <cellStyle name="SAPBEXheaderText" xfId="34"/>
    <cellStyle name="SAPBEXHLevel0" xfId="35"/>
    <cellStyle name="SAPBEXHLevel0X" xfId="36"/>
    <cellStyle name="SAPBEXHLevel1" xfId="37"/>
    <cellStyle name="SAPBEXHLevel1X" xfId="38"/>
    <cellStyle name="SAPBEXHLevel2" xfId="39"/>
    <cellStyle name="SAPBEXHLevel2X" xfId="40"/>
    <cellStyle name="SAPBEXHLevel3" xfId="41"/>
    <cellStyle name="SAPBEXHLevel3X" xfId="42"/>
    <cellStyle name="SAPBEXchaText" xfId="43"/>
    <cellStyle name="SAPBEXinputData" xfId="44"/>
    <cellStyle name="SAPBEXresData" xfId="45"/>
    <cellStyle name="SAPBEXresDataEmph" xfId="46"/>
    <cellStyle name="SAPBEXresItem" xfId="47"/>
    <cellStyle name="SAPBEXresItemX" xfId="48"/>
    <cellStyle name="SAPBEXstdData" xfId="49"/>
    <cellStyle name="SAPBEXstdData 2" xfId="60"/>
    <cellStyle name="SAPBEXstdDataEmph" xfId="50"/>
    <cellStyle name="SAPBEXstdItem" xfId="51"/>
    <cellStyle name="SAPBEXstdItemX" xfId="52"/>
    <cellStyle name="SAPBEXtitle" xfId="53"/>
    <cellStyle name="SAPBEXundefined" xfId="54"/>
    <cellStyle name="Sheet Title" xfId="55"/>
    <cellStyle name="Title" xfId="56"/>
    <cellStyle name="Total" xfId="57"/>
    <cellStyle name="Warning Text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showGridLines="0" tabSelected="1" zoomScaleNormal="100" workbookViewId="0"/>
  </sheetViews>
  <sheetFormatPr defaultColWidth="8.85546875" defaultRowHeight="15" x14ac:dyDescent="0.25"/>
  <cols>
    <col min="1" max="1" width="2.7109375" style="1" customWidth="1"/>
    <col min="2" max="2" width="4.7109375" style="1" customWidth="1"/>
    <col min="3" max="3" width="14.5703125" style="1" customWidth="1"/>
    <col min="4" max="4" width="20.7109375" style="1" customWidth="1"/>
    <col min="5" max="5" width="12.5703125" style="1" customWidth="1"/>
    <col min="6" max="6" width="14.140625" style="2" bestFit="1" customWidth="1"/>
    <col min="7" max="7" width="13.85546875" style="2" bestFit="1" customWidth="1"/>
    <col min="8" max="8" width="13.85546875" style="1" bestFit="1" customWidth="1"/>
    <col min="9" max="9" width="15.42578125" style="1" bestFit="1" customWidth="1"/>
    <col min="10" max="10" width="13.85546875" style="1" bestFit="1" customWidth="1"/>
    <col min="11" max="11" width="15.42578125" style="1" bestFit="1" customWidth="1"/>
    <col min="12" max="12" width="14.85546875" style="1" bestFit="1" customWidth="1"/>
    <col min="13" max="13" width="15.42578125" style="1" bestFit="1" customWidth="1"/>
    <col min="14" max="16384" width="8.85546875" style="1"/>
  </cols>
  <sheetData>
    <row r="1" spans="2:14" ht="15" customHeight="1" x14ac:dyDescent="0.25">
      <c r="B1" s="3" t="s">
        <v>28</v>
      </c>
      <c r="N1" s="4"/>
    </row>
    <row r="2" spans="2:14" ht="12.6" customHeight="1" thickBot="1" x14ac:dyDescent="0.3">
      <c r="B2" s="5"/>
      <c r="C2" s="6"/>
      <c r="E2" s="6"/>
      <c r="J2" s="6"/>
    </row>
    <row r="3" spans="2:14" s="15" customFormat="1" ht="19.5" customHeight="1" thickBot="1" x14ac:dyDescent="0.3">
      <c r="B3" s="104" t="s">
        <v>17</v>
      </c>
      <c r="C3" s="105"/>
      <c r="D3" s="105"/>
      <c r="E3" s="106"/>
      <c r="F3" s="112" t="s">
        <v>15</v>
      </c>
      <c r="G3" s="113"/>
      <c r="H3" s="113"/>
      <c r="I3" s="113"/>
      <c r="J3" s="113"/>
      <c r="K3" s="113"/>
      <c r="L3" s="114"/>
    </row>
    <row r="4" spans="2:14" s="15" customFormat="1" ht="14.25" customHeight="1" x14ac:dyDescent="0.25">
      <c r="B4" s="107"/>
      <c r="C4" s="108"/>
      <c r="D4" s="108"/>
      <c r="E4" s="109"/>
      <c r="F4" s="16">
        <v>2013</v>
      </c>
      <c r="G4" s="17">
        <v>2014</v>
      </c>
      <c r="H4" s="16">
        <v>2015</v>
      </c>
      <c r="I4" s="17">
        <v>2016</v>
      </c>
      <c r="J4" s="16">
        <v>2017</v>
      </c>
      <c r="K4" s="17">
        <v>2018</v>
      </c>
      <c r="L4" s="88">
        <v>2019</v>
      </c>
    </row>
    <row r="5" spans="2:14" ht="19.149999999999999" customHeight="1" x14ac:dyDescent="0.25">
      <c r="B5" s="7" t="s">
        <v>0</v>
      </c>
      <c r="C5" s="8"/>
      <c r="D5" s="8"/>
      <c r="E5" s="9"/>
      <c r="F5" s="18">
        <f t="shared" ref="F5:H5" si="0" xml:space="preserve"> SUM(F6:F18)</f>
        <v>2995526.6850000005</v>
      </c>
      <c r="G5" s="19">
        <f t="shared" si="0"/>
        <v>3055950.7659999994</v>
      </c>
      <c r="H5" s="19">
        <f t="shared" si="0"/>
        <v>2958209.79</v>
      </c>
      <c r="I5" s="19">
        <f t="shared" ref="I5:L5" si="1" xml:space="preserve"> SUM(I6:I18)</f>
        <v>2636160.3649999998</v>
      </c>
      <c r="J5" s="19">
        <f t="shared" si="1"/>
        <v>2493966.6429999997</v>
      </c>
      <c r="K5" s="19">
        <f t="shared" si="1"/>
        <v>2429635.4855427002</v>
      </c>
      <c r="L5" s="20">
        <f t="shared" si="1"/>
        <v>2228998.1979999999</v>
      </c>
    </row>
    <row r="6" spans="2:14" s="10" customFormat="1" x14ac:dyDescent="0.25">
      <c r="B6" s="110" t="s">
        <v>1</v>
      </c>
      <c r="C6" s="21" t="s">
        <v>2</v>
      </c>
      <c r="D6" s="22"/>
      <c r="E6" s="50" t="s">
        <v>3</v>
      </c>
      <c r="F6" s="51">
        <v>1475048.6390000002</v>
      </c>
      <c r="G6" s="61">
        <v>1543515.892</v>
      </c>
      <c r="H6" s="52">
        <v>1462711.976</v>
      </c>
      <c r="I6" s="52">
        <v>1215624.4080000001</v>
      </c>
      <c r="J6" s="52">
        <v>1172570.4619999998</v>
      </c>
      <c r="K6" s="52">
        <v>1114246.7544545454</v>
      </c>
      <c r="L6" s="53">
        <v>1089645.1910000001</v>
      </c>
    </row>
    <row r="7" spans="2:14" s="10" customFormat="1" x14ac:dyDescent="0.25">
      <c r="B7" s="111"/>
      <c r="C7" s="23"/>
      <c r="D7" s="24"/>
      <c r="E7" s="25" t="s">
        <v>4</v>
      </c>
      <c r="F7" s="26">
        <v>274863.07300000003</v>
      </c>
      <c r="G7" s="62">
        <v>277083.71499999997</v>
      </c>
      <c r="H7" s="27">
        <v>216433.66800000001</v>
      </c>
      <c r="I7" s="27">
        <v>114088.49400000001</v>
      </c>
      <c r="J7" s="27">
        <v>109311.90900000001</v>
      </c>
      <c r="K7" s="27">
        <v>103154.93318243245</v>
      </c>
      <c r="L7" s="28">
        <v>98478.181999999986</v>
      </c>
    </row>
    <row r="8" spans="2:14" s="10" customFormat="1" x14ac:dyDescent="0.25">
      <c r="B8" s="111"/>
      <c r="C8" s="23"/>
      <c r="D8" s="24"/>
      <c r="E8" s="29" t="s">
        <v>5</v>
      </c>
      <c r="F8" s="26">
        <v>20697.524000000001</v>
      </c>
      <c r="G8" s="62">
        <v>23303.220999999998</v>
      </c>
      <c r="H8" s="27">
        <v>18670.627</v>
      </c>
      <c r="I8" s="27">
        <v>6566.9780000000001</v>
      </c>
      <c r="J8" s="27">
        <v>7409.6220000000012</v>
      </c>
      <c r="K8" s="27">
        <v>7649.9965442176863</v>
      </c>
      <c r="L8" s="28">
        <v>6635.4700000000012</v>
      </c>
    </row>
    <row r="9" spans="2:14" s="10" customFormat="1" x14ac:dyDescent="0.25">
      <c r="B9" s="111"/>
      <c r="C9" s="30"/>
      <c r="D9" s="31"/>
      <c r="E9" s="25" t="s">
        <v>6</v>
      </c>
      <c r="F9" s="26">
        <v>166437.20199999999</v>
      </c>
      <c r="G9" s="62">
        <v>165156.25800000003</v>
      </c>
      <c r="H9" s="27">
        <v>250902.62800000003</v>
      </c>
      <c r="I9" s="27">
        <v>348444.07899999991</v>
      </c>
      <c r="J9" s="27">
        <v>311347.65299999999</v>
      </c>
      <c r="K9" s="27">
        <v>336844.08846575348</v>
      </c>
      <c r="L9" s="28">
        <v>351527.82700000005</v>
      </c>
    </row>
    <row r="10" spans="2:14" x14ac:dyDescent="0.25">
      <c r="B10" s="111"/>
      <c r="C10" s="32" t="s">
        <v>9</v>
      </c>
      <c r="D10" s="33"/>
      <c r="E10" s="29" t="s">
        <v>3</v>
      </c>
      <c r="F10" s="26">
        <v>564153.054</v>
      </c>
      <c r="G10" s="62">
        <v>566137.554</v>
      </c>
      <c r="H10" s="34">
        <v>538261.81600000011</v>
      </c>
      <c r="I10" s="27">
        <v>497919.59299999999</v>
      </c>
      <c r="J10" s="34">
        <v>451915.96499999997</v>
      </c>
      <c r="K10" s="34">
        <v>427956.91253846156</v>
      </c>
      <c r="L10" s="35">
        <v>279190.10200000001</v>
      </c>
    </row>
    <row r="11" spans="2:14" x14ac:dyDescent="0.25">
      <c r="B11" s="111"/>
      <c r="C11" s="12" t="s">
        <v>10</v>
      </c>
      <c r="D11" s="11"/>
      <c r="E11" s="25" t="s">
        <v>4</v>
      </c>
      <c r="F11" s="26">
        <v>229381.51299999998</v>
      </c>
      <c r="G11" s="62">
        <v>212366.55300000004</v>
      </c>
      <c r="H11" s="34">
        <v>193981.829</v>
      </c>
      <c r="I11" s="27">
        <v>174494.42599999998</v>
      </c>
      <c r="J11" s="34">
        <v>161397.58499999999</v>
      </c>
      <c r="K11" s="34">
        <v>148129.25833333333</v>
      </c>
      <c r="L11" s="35">
        <v>185144.80600000004</v>
      </c>
    </row>
    <row r="12" spans="2:14" x14ac:dyDescent="0.25">
      <c r="B12" s="111"/>
      <c r="C12" s="12"/>
      <c r="D12" s="11"/>
      <c r="E12" s="13" t="s">
        <v>5</v>
      </c>
      <c r="F12" s="26">
        <v>34218.568999999996</v>
      </c>
      <c r="G12" s="62">
        <v>37125.663999999997</v>
      </c>
      <c r="H12" s="34">
        <v>43065.443999999989</v>
      </c>
      <c r="I12" s="27">
        <v>49484.743000000002</v>
      </c>
      <c r="J12" s="34">
        <v>55325.015000000007</v>
      </c>
      <c r="K12" s="34">
        <v>33734.813999999998</v>
      </c>
      <c r="L12" s="35">
        <v>-1.7330000000000001</v>
      </c>
    </row>
    <row r="13" spans="2:14" x14ac:dyDescent="0.25">
      <c r="B13" s="111"/>
      <c r="C13" s="12"/>
      <c r="D13" s="11"/>
      <c r="E13" s="13" t="s">
        <v>7</v>
      </c>
      <c r="F13" s="26">
        <v>10661.073000000002</v>
      </c>
      <c r="G13" s="62">
        <v>12171.492999999997</v>
      </c>
      <c r="H13" s="34">
        <v>15812.959000000001</v>
      </c>
      <c r="I13" s="27">
        <v>18324.781999999999</v>
      </c>
      <c r="J13" s="34">
        <v>21915.298000000003</v>
      </c>
      <c r="K13" s="34">
        <v>2636.1425833333337</v>
      </c>
      <c r="L13" s="35">
        <v>-13.744999999999999</v>
      </c>
    </row>
    <row r="14" spans="2:14" x14ac:dyDescent="0.25">
      <c r="B14" s="111"/>
      <c r="C14" s="36"/>
      <c r="D14" s="37"/>
      <c r="E14" s="29" t="s">
        <v>6</v>
      </c>
      <c r="F14" s="100">
        <v>0</v>
      </c>
      <c r="G14" s="101">
        <v>0</v>
      </c>
      <c r="H14" s="102">
        <v>0</v>
      </c>
      <c r="I14" s="102">
        <v>0</v>
      </c>
      <c r="J14" s="102">
        <v>0</v>
      </c>
      <c r="K14" s="34">
        <v>57414.372968750002</v>
      </c>
      <c r="L14" s="35">
        <v>71221.465000000011</v>
      </c>
    </row>
    <row r="15" spans="2:14" x14ac:dyDescent="0.25">
      <c r="B15" s="111"/>
      <c r="C15" s="32" t="s">
        <v>11</v>
      </c>
      <c r="D15" s="33"/>
      <c r="E15" s="38" t="s">
        <v>3</v>
      </c>
      <c r="F15" s="97">
        <v>89659.668000000005</v>
      </c>
      <c r="G15" s="98">
        <v>95795.58</v>
      </c>
      <c r="H15" s="99">
        <v>100240.70400000001</v>
      </c>
      <c r="I15" s="99">
        <v>102080.44399999999</v>
      </c>
      <c r="J15" s="99">
        <v>98438.207999999999</v>
      </c>
      <c r="K15" s="34">
        <v>96071.090076923079</v>
      </c>
      <c r="L15" s="35">
        <v>80494.33</v>
      </c>
    </row>
    <row r="16" spans="2:14" x14ac:dyDescent="0.25">
      <c r="B16" s="111"/>
      <c r="C16" s="12" t="s">
        <v>8</v>
      </c>
      <c r="D16" s="11"/>
      <c r="E16" s="25" t="s">
        <v>4</v>
      </c>
      <c r="F16" s="26">
        <v>94410.66</v>
      </c>
      <c r="G16" s="62">
        <v>79604.846000000005</v>
      </c>
      <c r="H16" s="34">
        <v>66768.525000000009</v>
      </c>
      <c r="I16" s="14">
        <v>54295.497999999992</v>
      </c>
      <c r="J16" s="34">
        <v>45943.440999999999</v>
      </c>
      <c r="K16" s="34">
        <v>40537.231404040409</v>
      </c>
      <c r="L16" s="35">
        <v>35705.956999999995</v>
      </c>
    </row>
    <row r="17" spans="2:12" x14ac:dyDescent="0.25">
      <c r="B17" s="111"/>
      <c r="C17" s="12"/>
      <c r="D17" s="11"/>
      <c r="E17" s="29" t="s">
        <v>5</v>
      </c>
      <c r="F17" s="26">
        <v>35995.71</v>
      </c>
      <c r="G17" s="62">
        <v>43689.99</v>
      </c>
      <c r="H17" s="34">
        <v>51359.614000000001</v>
      </c>
      <c r="I17" s="34">
        <v>54836.92</v>
      </c>
      <c r="J17" s="34">
        <v>58391.484999999993</v>
      </c>
      <c r="K17" s="34">
        <v>38657.249090909092</v>
      </c>
      <c r="L17" s="35">
        <v>-1.4710000000000001</v>
      </c>
    </row>
    <row r="18" spans="2:12" ht="15.75" thickBot="1" x14ac:dyDescent="0.3">
      <c r="B18" s="63"/>
      <c r="C18" s="12"/>
      <c r="D18" s="11"/>
      <c r="E18" s="58" t="s">
        <v>6</v>
      </c>
      <c r="F18" s="76">
        <v>0</v>
      </c>
      <c r="G18" s="77">
        <v>0</v>
      </c>
      <c r="H18" s="78">
        <v>0</v>
      </c>
      <c r="I18" s="78">
        <v>0</v>
      </c>
      <c r="J18" s="78">
        <v>0</v>
      </c>
      <c r="K18" s="59">
        <v>22602.641900000002</v>
      </c>
      <c r="L18" s="89">
        <v>30971.817000000003</v>
      </c>
    </row>
    <row r="19" spans="2:12" s="15" customFormat="1" ht="19.149999999999999" customHeight="1" thickBot="1" x14ac:dyDescent="0.3">
      <c r="B19" s="133" t="s">
        <v>12</v>
      </c>
      <c r="C19" s="134"/>
      <c r="D19" s="134"/>
      <c r="E19" s="134"/>
      <c r="F19" s="56">
        <v>151902</v>
      </c>
      <c r="G19" s="57">
        <v>184721</v>
      </c>
      <c r="H19" s="57">
        <v>221176</v>
      </c>
      <c r="I19" s="57">
        <v>256481</v>
      </c>
      <c r="J19" s="57">
        <v>290864</v>
      </c>
      <c r="K19" s="57">
        <v>311991</v>
      </c>
      <c r="L19" s="90">
        <v>304560</v>
      </c>
    </row>
    <row r="20" spans="2:12" s="42" customFormat="1" ht="32.450000000000003" customHeight="1" thickBot="1" x14ac:dyDescent="0.3">
      <c r="B20" s="115" t="s">
        <v>13</v>
      </c>
      <c r="C20" s="116"/>
      <c r="D20" s="116"/>
      <c r="E20" s="116"/>
      <c r="F20" s="39">
        <f t="shared" ref="F20:L20" si="2">F5+F19</f>
        <v>3147428.6850000005</v>
      </c>
      <c r="G20" s="40">
        <f t="shared" si="2"/>
        <v>3240671.7659999994</v>
      </c>
      <c r="H20" s="40">
        <f t="shared" si="2"/>
        <v>3179385.79</v>
      </c>
      <c r="I20" s="40">
        <f t="shared" si="2"/>
        <v>2892641.3649999998</v>
      </c>
      <c r="J20" s="40">
        <f t="shared" si="2"/>
        <v>2784830.6429999997</v>
      </c>
      <c r="K20" s="40">
        <f t="shared" si="2"/>
        <v>2741626.4855427002</v>
      </c>
      <c r="L20" s="41">
        <f t="shared" si="2"/>
        <v>2533558.1979999999</v>
      </c>
    </row>
    <row r="21" spans="2:12" ht="12.6" customHeight="1" thickBot="1" x14ac:dyDescent="0.3">
      <c r="B21" s="43"/>
      <c r="C21" s="44"/>
      <c r="D21" s="44"/>
      <c r="E21" s="44"/>
      <c r="F21" s="45"/>
      <c r="G21" s="46"/>
      <c r="H21" s="45"/>
      <c r="I21" s="45"/>
      <c r="J21" s="45"/>
      <c r="K21" s="45"/>
      <c r="L21" s="45"/>
    </row>
    <row r="22" spans="2:12" s="15" customFormat="1" ht="19.5" customHeight="1" thickBot="1" x14ac:dyDescent="0.3">
      <c r="B22" s="104" t="s">
        <v>17</v>
      </c>
      <c r="C22" s="105"/>
      <c r="D22" s="105"/>
      <c r="E22" s="106"/>
      <c r="F22" s="112" t="s">
        <v>16</v>
      </c>
      <c r="G22" s="113"/>
      <c r="H22" s="113"/>
      <c r="I22" s="113"/>
      <c r="J22" s="113"/>
      <c r="K22" s="113"/>
      <c r="L22" s="114"/>
    </row>
    <row r="23" spans="2:12" s="15" customFormat="1" ht="14.25" customHeight="1" thickBot="1" x14ac:dyDescent="0.3">
      <c r="B23" s="107"/>
      <c r="C23" s="108"/>
      <c r="D23" s="108"/>
      <c r="E23" s="109"/>
      <c r="F23" s="47">
        <f>F4</f>
        <v>2013</v>
      </c>
      <c r="G23" s="48">
        <f t="shared" ref="G23:L23" si="3">G4</f>
        <v>2014</v>
      </c>
      <c r="H23" s="48">
        <f t="shared" si="3"/>
        <v>2015</v>
      </c>
      <c r="I23" s="48">
        <f t="shared" si="3"/>
        <v>2016</v>
      </c>
      <c r="J23" s="48">
        <f t="shared" si="3"/>
        <v>2017</v>
      </c>
      <c r="K23" s="48">
        <f t="shared" si="3"/>
        <v>2018</v>
      </c>
      <c r="L23" s="49">
        <f t="shared" si="3"/>
        <v>2019</v>
      </c>
    </row>
    <row r="24" spans="2:12" s="15" customFormat="1" ht="18.75" customHeight="1" x14ac:dyDescent="0.25">
      <c r="B24" s="110" t="s">
        <v>1</v>
      </c>
      <c r="C24" s="79" t="s">
        <v>24</v>
      </c>
      <c r="D24" s="80"/>
      <c r="E24" s="81"/>
      <c r="F24" s="82">
        <f xml:space="preserve"> SUM(F25:F27)</f>
        <v>325492.60200000007</v>
      </c>
      <c r="G24" s="82">
        <f t="shared" ref="G24:L24" si="4" xml:space="preserve"> SUM(G25:G27)</f>
        <v>339907.08433300001</v>
      </c>
      <c r="H24" s="83">
        <f xml:space="preserve"> SUM(H25:H27)</f>
        <v>350982.25614000001</v>
      </c>
      <c r="I24" s="83">
        <f t="shared" si="4"/>
        <v>352426.37995000003</v>
      </c>
      <c r="J24" s="83">
        <f t="shared" si="4"/>
        <v>372821.89799999999</v>
      </c>
      <c r="K24" s="83">
        <f t="shared" si="4"/>
        <v>371833.45283065573</v>
      </c>
      <c r="L24" s="91">
        <f t="shared" si="4"/>
        <v>334296.94</v>
      </c>
    </row>
    <row r="25" spans="2:12" s="10" customFormat="1" ht="15" customHeight="1" x14ac:dyDescent="0.25">
      <c r="B25" s="111"/>
      <c r="C25" s="131" t="s">
        <v>20</v>
      </c>
      <c r="D25" s="132"/>
      <c r="E25" s="50" t="s">
        <v>3</v>
      </c>
      <c r="F25" s="51">
        <v>231765.97800000003</v>
      </c>
      <c r="G25" s="51">
        <v>244145.12999999998</v>
      </c>
      <c r="H25" s="52">
        <v>247698.48214000001</v>
      </c>
      <c r="I25" s="52">
        <v>241100.39100000003</v>
      </c>
      <c r="J25" s="52">
        <v>247399.18899999998</v>
      </c>
      <c r="K25" s="52">
        <v>245742.1551755089</v>
      </c>
      <c r="L25" s="53">
        <v>226357.74399999998</v>
      </c>
    </row>
    <row r="26" spans="2:12" s="10" customFormat="1" ht="15" customHeight="1" x14ac:dyDescent="0.25">
      <c r="B26" s="111"/>
      <c r="C26" s="129"/>
      <c r="D26" s="130"/>
      <c r="E26" s="25" t="s">
        <v>4</v>
      </c>
      <c r="F26" s="26">
        <v>93726.624000000011</v>
      </c>
      <c r="G26" s="26">
        <v>95761.954333000001</v>
      </c>
      <c r="H26" s="27">
        <v>103283.774</v>
      </c>
      <c r="I26" s="27">
        <v>111325.98895000001</v>
      </c>
      <c r="J26" s="27">
        <v>125422.709</v>
      </c>
      <c r="K26" s="27">
        <v>123472.95742989768</v>
      </c>
      <c r="L26" s="28">
        <v>100985.95000000001</v>
      </c>
    </row>
    <row r="27" spans="2:12" s="10" customFormat="1" ht="15" customHeight="1" thickBot="1" x14ac:dyDescent="0.3">
      <c r="B27" s="111"/>
      <c r="C27" s="127"/>
      <c r="D27" s="128"/>
      <c r="E27" s="84" t="s">
        <v>6</v>
      </c>
      <c r="F27" s="85">
        <v>0</v>
      </c>
      <c r="G27" s="85">
        <v>0</v>
      </c>
      <c r="H27" s="86"/>
      <c r="I27" s="86">
        <v>0</v>
      </c>
      <c r="J27" s="86">
        <v>0</v>
      </c>
      <c r="K27" s="87">
        <v>2618.3402252491696</v>
      </c>
      <c r="L27" s="92">
        <v>6953.2459999999992</v>
      </c>
    </row>
    <row r="28" spans="2:12" s="54" customFormat="1" ht="18.75" customHeight="1" thickBot="1" x14ac:dyDescent="0.3">
      <c r="B28" s="111"/>
      <c r="C28" s="64" t="s">
        <v>25</v>
      </c>
      <c r="D28" s="65"/>
      <c r="E28" s="69"/>
      <c r="F28" s="66">
        <f t="shared" ref="F28:H28" si="5" xml:space="preserve"> SUM(F29:F30)</f>
        <v>15813.782999999999</v>
      </c>
      <c r="G28" s="66">
        <f t="shared" si="5"/>
        <v>16133.626</v>
      </c>
      <c r="H28" s="67">
        <f t="shared" si="5"/>
        <v>16657.218999999997</v>
      </c>
      <c r="I28" s="67">
        <f xml:space="preserve"> SUM(I29:I30)</f>
        <v>17955.012000000002</v>
      </c>
      <c r="J28" s="67">
        <f t="shared" ref="J28:K28" si="6" xml:space="preserve"> SUM(J29:J30)</f>
        <v>19120.866000000002</v>
      </c>
      <c r="K28" s="72">
        <f t="shared" si="6"/>
        <v>10603.3514</v>
      </c>
      <c r="L28" s="103">
        <v>0</v>
      </c>
    </row>
    <row r="29" spans="2:12" s="54" customFormat="1" ht="15" customHeight="1" x14ac:dyDescent="0.25">
      <c r="B29" s="111"/>
      <c r="C29" s="125" t="s">
        <v>21</v>
      </c>
      <c r="D29" s="126"/>
      <c r="E29" s="24" t="s">
        <v>3</v>
      </c>
      <c r="F29" s="68">
        <v>9278.1460000000006</v>
      </c>
      <c r="G29" s="68">
        <v>8652.4230000000007</v>
      </c>
      <c r="H29" s="70">
        <v>8281.7100000000009</v>
      </c>
      <c r="I29" s="70">
        <v>8531.389000000001</v>
      </c>
      <c r="J29" s="70">
        <v>8116.826</v>
      </c>
      <c r="K29" s="73">
        <v>5269.3919999999998</v>
      </c>
      <c r="L29" s="94">
        <v>0</v>
      </c>
    </row>
    <row r="30" spans="2:12" s="54" customFormat="1" ht="15" customHeight="1" thickBot="1" x14ac:dyDescent="0.3">
      <c r="B30" s="111"/>
      <c r="C30" s="127"/>
      <c r="D30" s="128"/>
      <c r="E30" s="24" t="s">
        <v>4</v>
      </c>
      <c r="F30" s="68">
        <v>6535.6369999999997</v>
      </c>
      <c r="G30" s="68">
        <v>7481.2030000000004</v>
      </c>
      <c r="H30" s="70">
        <v>8375.5089999999982</v>
      </c>
      <c r="I30" s="70">
        <v>9423.6230000000014</v>
      </c>
      <c r="J30" s="70">
        <v>11004.04</v>
      </c>
      <c r="K30" s="73">
        <v>5333.9593999999997</v>
      </c>
      <c r="L30" s="94">
        <v>0</v>
      </c>
    </row>
    <row r="31" spans="2:12" s="54" customFormat="1" ht="18.75" customHeight="1" thickBot="1" x14ac:dyDescent="0.3">
      <c r="B31" s="111"/>
      <c r="C31" s="64" t="s">
        <v>26</v>
      </c>
      <c r="D31" s="65"/>
      <c r="E31" s="69"/>
      <c r="F31" s="66">
        <f>SUM(F32:F35)</f>
        <v>51559</v>
      </c>
      <c r="G31" s="66">
        <f t="shared" ref="G31:K31" si="7">SUM(G32:G35)</f>
        <v>50246.695</v>
      </c>
      <c r="H31" s="67">
        <f t="shared" si="7"/>
        <v>48993.521000000001</v>
      </c>
      <c r="I31" s="67">
        <f t="shared" si="7"/>
        <v>49022</v>
      </c>
      <c r="J31" s="67">
        <f t="shared" si="7"/>
        <v>49643</v>
      </c>
      <c r="K31" s="72">
        <f t="shared" si="7"/>
        <v>28964</v>
      </c>
      <c r="L31" s="103">
        <v>0</v>
      </c>
    </row>
    <row r="32" spans="2:12" s="54" customFormat="1" ht="15" customHeight="1" x14ac:dyDescent="0.25">
      <c r="B32" s="111"/>
      <c r="C32" s="125" t="s">
        <v>21</v>
      </c>
      <c r="D32" s="126"/>
      <c r="E32" s="24" t="s">
        <v>3</v>
      </c>
      <c r="F32" s="68">
        <f>12456+2500</f>
        <v>14956</v>
      </c>
      <c r="G32" s="68">
        <f>11063+2520</f>
        <v>13583</v>
      </c>
      <c r="H32" s="70">
        <v>12336.636</v>
      </c>
      <c r="I32" s="70">
        <v>11882</v>
      </c>
      <c r="J32" s="70">
        <v>11751</v>
      </c>
      <c r="K32" s="73">
        <v>6972</v>
      </c>
      <c r="L32" s="94">
        <v>0</v>
      </c>
    </row>
    <row r="33" spans="2:12" s="54" customFormat="1" ht="15" customHeight="1" x14ac:dyDescent="0.25">
      <c r="B33" s="111"/>
      <c r="C33" s="129"/>
      <c r="D33" s="130"/>
      <c r="E33" s="24" t="s">
        <v>5</v>
      </c>
      <c r="F33" s="68">
        <f>869+21710</f>
        <v>22579</v>
      </c>
      <c r="G33" s="68">
        <v>2868</v>
      </c>
      <c r="H33" s="70">
        <v>28627.106</v>
      </c>
      <c r="I33" s="70">
        <v>3690</v>
      </c>
      <c r="J33" s="70">
        <v>4219</v>
      </c>
      <c r="K33" s="73">
        <v>2128</v>
      </c>
      <c r="L33" s="94">
        <v>0</v>
      </c>
    </row>
    <row r="34" spans="2:12" s="54" customFormat="1" ht="15" customHeight="1" x14ac:dyDescent="0.25">
      <c r="B34" s="111"/>
      <c r="C34" s="129" t="s">
        <v>22</v>
      </c>
      <c r="D34" s="130"/>
      <c r="E34" s="24" t="s">
        <v>3</v>
      </c>
      <c r="F34" s="68">
        <f>9324+1495</f>
        <v>10819</v>
      </c>
      <c r="G34" s="68">
        <v>29743.695</v>
      </c>
      <c r="H34" s="70">
        <v>3245.82</v>
      </c>
      <c r="I34" s="70">
        <f>22903+5036</f>
        <v>27939</v>
      </c>
      <c r="J34" s="70">
        <v>27041</v>
      </c>
      <c r="K34" s="73">
        <v>16588</v>
      </c>
      <c r="L34" s="94">
        <v>0</v>
      </c>
    </row>
    <row r="35" spans="2:12" s="54" customFormat="1" ht="15" customHeight="1" thickBot="1" x14ac:dyDescent="0.3">
      <c r="B35" s="111"/>
      <c r="C35" s="127"/>
      <c r="D35" s="128"/>
      <c r="E35" s="24" t="s">
        <v>5</v>
      </c>
      <c r="F35" s="68">
        <f>404+2801</f>
        <v>3205</v>
      </c>
      <c r="G35" s="68">
        <v>4052</v>
      </c>
      <c r="H35" s="70">
        <v>4783.9589999999998</v>
      </c>
      <c r="I35" s="70">
        <v>5511</v>
      </c>
      <c r="J35" s="70">
        <v>6632</v>
      </c>
      <c r="K35" s="73">
        <v>3276</v>
      </c>
      <c r="L35" s="94">
        <v>0</v>
      </c>
    </row>
    <row r="36" spans="2:12" s="54" customFormat="1" ht="18.75" customHeight="1" thickBot="1" x14ac:dyDescent="0.3">
      <c r="B36" s="111"/>
      <c r="C36" s="64" t="s">
        <v>27</v>
      </c>
      <c r="D36" s="65"/>
      <c r="E36" s="69"/>
      <c r="F36" s="66">
        <f>SUM(F37:F40)</f>
        <v>0</v>
      </c>
      <c r="G36" s="66">
        <f t="shared" ref="G36:L36" si="8">SUM(G37:G40)</f>
        <v>0</v>
      </c>
      <c r="H36" s="67">
        <f t="shared" si="8"/>
        <v>0</v>
      </c>
      <c r="I36" s="67">
        <f t="shared" si="8"/>
        <v>0</v>
      </c>
      <c r="J36" s="67">
        <f t="shared" si="8"/>
        <v>0</v>
      </c>
      <c r="K36" s="67">
        <f t="shared" si="8"/>
        <v>64670.896365108652</v>
      </c>
      <c r="L36" s="93">
        <f t="shared" si="8"/>
        <v>137784.478</v>
      </c>
    </row>
    <row r="37" spans="2:12" ht="15" customHeight="1" x14ac:dyDescent="0.25">
      <c r="B37" s="111"/>
      <c r="C37" s="119" t="s">
        <v>23</v>
      </c>
      <c r="D37" s="120"/>
      <c r="E37" s="55" t="s">
        <v>3</v>
      </c>
      <c r="F37" s="74">
        <v>0</v>
      </c>
      <c r="G37" s="74">
        <v>0</v>
      </c>
      <c r="H37" s="75">
        <v>0</v>
      </c>
      <c r="I37" s="75">
        <v>0</v>
      </c>
      <c r="J37" s="75">
        <v>0</v>
      </c>
      <c r="K37" s="60">
        <v>26035.615624024456</v>
      </c>
      <c r="L37" s="95">
        <v>57154.108000000007</v>
      </c>
    </row>
    <row r="38" spans="2:12" ht="15" customHeight="1" x14ac:dyDescent="0.25">
      <c r="B38" s="111"/>
      <c r="C38" s="121"/>
      <c r="D38" s="122"/>
      <c r="E38" s="55" t="s">
        <v>4</v>
      </c>
      <c r="F38" s="74">
        <v>0</v>
      </c>
      <c r="G38" s="74">
        <v>0</v>
      </c>
      <c r="H38" s="75">
        <v>0</v>
      </c>
      <c r="I38" s="75">
        <v>0</v>
      </c>
      <c r="J38" s="75">
        <v>0</v>
      </c>
      <c r="K38" s="60">
        <v>33727.574062071842</v>
      </c>
      <c r="L38" s="95">
        <v>72090.107999999993</v>
      </c>
    </row>
    <row r="39" spans="2:12" ht="15" customHeight="1" x14ac:dyDescent="0.25">
      <c r="B39" s="111"/>
      <c r="C39" s="121"/>
      <c r="D39" s="122"/>
      <c r="E39" s="55" t="s">
        <v>5</v>
      </c>
      <c r="F39" s="74">
        <v>0</v>
      </c>
      <c r="G39" s="74">
        <v>0</v>
      </c>
      <c r="H39" s="75">
        <v>0</v>
      </c>
      <c r="I39" s="75">
        <v>0</v>
      </c>
      <c r="J39" s="75">
        <v>0</v>
      </c>
      <c r="K39" s="75">
        <v>0</v>
      </c>
      <c r="L39" s="96">
        <v>0</v>
      </c>
    </row>
    <row r="40" spans="2:12" ht="15" customHeight="1" thickBot="1" x14ac:dyDescent="0.3">
      <c r="B40" s="117"/>
      <c r="C40" s="123"/>
      <c r="D40" s="124"/>
      <c r="E40" s="55" t="s">
        <v>14</v>
      </c>
      <c r="F40" s="74">
        <v>0</v>
      </c>
      <c r="G40" s="74">
        <v>0</v>
      </c>
      <c r="H40" s="75">
        <v>0</v>
      </c>
      <c r="I40" s="75">
        <v>0</v>
      </c>
      <c r="J40" s="75">
        <v>0</v>
      </c>
      <c r="K40" s="60">
        <v>4907.7066790123463</v>
      </c>
      <c r="L40" s="95">
        <v>8540.2620000000006</v>
      </c>
    </row>
    <row r="41" spans="2:12" s="42" customFormat="1" ht="32.450000000000003" customHeight="1" thickBot="1" x14ac:dyDescent="0.3">
      <c r="B41" s="115" t="s">
        <v>13</v>
      </c>
      <c r="C41" s="116"/>
      <c r="D41" s="116"/>
      <c r="E41" s="116"/>
      <c r="F41" s="39">
        <f>F24+F28+F31+F36</f>
        <v>392865.38500000007</v>
      </c>
      <c r="G41" s="40">
        <f t="shared" ref="G41:L41" si="9">G24+G28+G31+G36</f>
        <v>406287.405333</v>
      </c>
      <c r="H41" s="40">
        <f t="shared" si="9"/>
        <v>416632.99614</v>
      </c>
      <c r="I41" s="40">
        <f t="shared" si="9"/>
        <v>419403.39195000002</v>
      </c>
      <c r="J41" s="40">
        <f t="shared" si="9"/>
        <v>441585.76399999997</v>
      </c>
      <c r="K41" s="40">
        <f t="shared" si="9"/>
        <v>476071.70059576439</v>
      </c>
      <c r="L41" s="41">
        <f t="shared" si="9"/>
        <v>472081.41800000001</v>
      </c>
    </row>
    <row r="42" spans="2:12" x14ac:dyDescent="0.25">
      <c r="F42" s="1"/>
      <c r="G42" s="1"/>
    </row>
    <row r="43" spans="2:12" ht="57" customHeight="1" x14ac:dyDescent="0.25">
      <c r="B43" s="71" t="s">
        <v>18</v>
      </c>
      <c r="C43" s="118" t="s">
        <v>19</v>
      </c>
      <c r="D43" s="118"/>
      <c r="E43" s="118"/>
      <c r="F43" s="118"/>
      <c r="G43" s="118"/>
      <c r="H43" s="118"/>
      <c r="I43" s="118"/>
      <c r="J43" s="118"/>
      <c r="K43" s="118"/>
      <c r="L43" s="118"/>
    </row>
    <row r="47" spans="2:12" x14ac:dyDescent="0.25">
      <c r="F47" s="1"/>
      <c r="G47" s="1"/>
    </row>
    <row r="48" spans="2:12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</sheetData>
  <mergeCells count="15">
    <mergeCell ref="B24:B40"/>
    <mergeCell ref="C43:L43"/>
    <mergeCell ref="C37:D40"/>
    <mergeCell ref="F3:L3"/>
    <mergeCell ref="F22:L22"/>
    <mergeCell ref="C29:D30"/>
    <mergeCell ref="C32:D33"/>
    <mergeCell ref="C34:D35"/>
    <mergeCell ref="C25:D27"/>
    <mergeCell ref="B3:E4"/>
    <mergeCell ref="B6:B17"/>
    <mergeCell ref="B22:E23"/>
    <mergeCell ref="B41:E41"/>
    <mergeCell ref="B19:E19"/>
    <mergeCell ref="B20:E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2013 - 2020</vt:lpstr>
    </vt:vector>
  </TitlesOfParts>
  <Company>DPP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Benzinová, 900240</cp:lastModifiedBy>
  <cp:lastPrinted>2016-01-11T19:45:13Z</cp:lastPrinted>
  <dcterms:created xsi:type="dcterms:W3CDTF">2016-01-11T12:24:23Z</dcterms:created>
  <dcterms:modified xsi:type="dcterms:W3CDTF">2020-08-05T09:15:53Z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X Přehled prodeje  v kusech 2012 - 2020.xlsx</vt:lpwstr>
  </property>
</Properties>
</file>